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kehrmantraut\Desktop\"/>
    </mc:Choice>
  </mc:AlternateContent>
  <bookViews>
    <workbookView xWindow="-30" yWindow="-45" windowWidth="13230" windowHeight="8280"/>
  </bookViews>
  <sheets>
    <sheet name="Personal Monthly Budget" sheetId="1" r:id="rId1"/>
  </sheets>
  <calcPr calcId="152511"/>
  <webPublishing codePage="1252"/>
</workbook>
</file>

<file path=xl/calcChain.xml><?xml version="1.0" encoding="utf-8"?>
<calcChain xmlns="http://schemas.openxmlformats.org/spreadsheetml/2006/main"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63" i="1"/>
  <c r="E9" i="1"/>
  <c r="J60" i="1" l="1"/>
  <c r="E22" i="1"/>
  <c r="J58" i="1"/>
  <c r="J56" i="1"/>
  <c r="J49" i="1"/>
  <c r="J43" i="1"/>
  <c r="J37" i="1"/>
  <c r="J30" i="1"/>
  <c r="E53" i="1"/>
  <c r="E45" i="1"/>
  <c r="E39" i="1"/>
  <c r="E32" i="1"/>
  <c r="J21" i="1"/>
  <c r="J6" i="1" s="1"/>
  <c r="J62" i="1" l="1"/>
  <c r="J4" i="1"/>
  <c r="J8" i="1" s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<sst xmlns="http://schemas.openxmlformats.org/spreadsheetml/2006/main" count="140" uniqueCount="78">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</sst>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6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 customBuiltin="1"/>
  </cellStyles>
  <dxfs count="144"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totalsRowLabel="Total" dataDxfId="139" totalsRowDxfId="138"/>
    <tableColumn id="2" name="Projected Cost" totalsRowFunction="sum" dataDxfId="137" totalsRowDxfId="136"/>
    <tableColumn id="3" name="Actual Cost" totalsRowFunction="sum" dataDxfId="135" totalsRowDxfId="134"/>
    <tableColumn id="4" name="Difference" totalsRowFunction="sum" dataDxfId="133" totalsRowDxfId="132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35" dataDxfId="34" totalsRowDxfId="32" tableBorderDxfId="33">
  <autoFilter ref="G39:J42"/>
  <tableColumns count="4">
    <tableColumn id="1" name="SAVINGS OR INVESTMENT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Function="sum" dataDxfId="25" totalsRowDxfId="24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23" dataDxfId="22" totalsRowDxfId="20" tableBorderDxfId="21">
  <autoFilter ref="B55:E62"/>
  <tableColumns count="4">
    <tableColumn id="1" name="PERSONAL CARE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11" dataDxfId="10" totalsRowDxfId="8" tableBorderDxfId="9">
  <autoFilter ref="G11:J20"/>
  <tableColumns count="4">
    <tableColumn id="1" name="ENTERTAINMENT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1" dataDxfId="130" totalsRowDxfId="128" tableBorderDxfId="129">
  <autoFilter ref="B34:E38"/>
  <tableColumns count="4">
    <tableColumn id="1" name="INSURANCE" totalsRowLabel="Total" dataDxfId="127" totalsRowDxfId="126"/>
    <tableColumn id="2" name="Projected Cost" totalsRowFunction="sum" dataDxfId="125" totalsRowDxfId="124"/>
    <tableColumn id="3" name="Actual Cost" totalsRowFunction="sum" dataDxfId="123" totalsRowDxfId="122"/>
    <tableColumn id="4" name="Difference" totalsRowFunction="sum" dataDxfId="121" totalsRowDxfId="120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19" dataDxfId="118" totalsRowDxfId="116" tableBorderDxfId="117">
  <autoFilter ref="G51:J55"/>
  <tableColumns count="4">
    <tableColumn id="1" name="LEGAL" totalsRowLabel="Total" dataDxfId="115" totalsRowDxfId="114"/>
    <tableColumn id="2" name="Projected Cost" totalsRowFunction="sum" dataDxfId="113" totalsRowDxfId="112"/>
    <tableColumn id="3" name="Actual Cost" totalsRowFunction="sum" dataDxfId="111" totalsRowDxfId="110"/>
    <tableColumn id="4" name="Difference" totalsRowFunction="sum" dataDxfId="109" totalsRowDxfId="108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07" dataDxfId="106" totalsRowDxfId="104" tableBorderDxfId="105">
  <autoFilter ref="B47:E52"/>
  <tableColumns count="4">
    <tableColumn id="1" name="PETS" totalsRowLabel="Total" dataDxfId="103" totalsRowDxfId="102"/>
    <tableColumn id="2" name="Projected Cost" totalsRowFunction="sum" dataDxfId="101" totalsRowDxfId="100"/>
    <tableColumn id="3" name="Actual Cost" totalsRowFunction="sum" dataDxfId="99" totalsRowDxfId="98"/>
    <tableColumn id="4" name="Difference" totalsRowFunction="sum" dataDxfId="97" totalsRowDxfId="96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5" dataDxfId="94" totalsRowDxfId="92" tableBorderDxfId="93">
  <autoFilter ref="G45:J48"/>
  <tableColumns count="4">
    <tableColumn id="1" name="GIFTS AND DONATIONS" totalsRowLabel="Total" dataDxfId="91" totalsRowDxfId="90"/>
    <tableColumn id="2" name="Projected Cost" totalsRowFunction="sum" dataDxfId="89" totalsRowDxfId="88"/>
    <tableColumn id="3" name="Actual Cost" totalsRowFunction="sum" dataDxfId="87" totalsRowDxfId="86"/>
    <tableColumn id="4" name="Difference" totalsRowFunction="sum" dataDxfId="85" totalsRowDxfId="84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83" dataDxfId="82" totalsRowDxfId="80" tableBorderDxfId="81">
  <autoFilter ref="B41:E44"/>
  <tableColumns count="4">
    <tableColumn id="1" name="FOOD" totalsRowLabel="Total" dataDxfId="79" totalsRowDxfId="78"/>
    <tableColumn id="2" name="Projected Cost" totalsRowFunction="sum" dataDxfId="77" totalsRowDxfId="76"/>
    <tableColumn id="3" name="Actual Cost" totalsRowFunction="sum" dataDxfId="75" totalsRowDxfId="74"/>
    <tableColumn id="4" name="Difference" totalsRowFunction="sum" dataDxfId="73" totalsRowDxfId="72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71" dataDxfId="70" totalsRowDxfId="68" tableBorderDxfId="69">
  <autoFilter ref="G32:J36"/>
  <tableColumns count="4">
    <tableColumn id="1" name="TAXES" totalsRowLabel="Total" dataDxfId="67" totalsRowDxfId="66"/>
    <tableColumn id="2" name="Projected Cost" totalsRowFunction="sum" dataDxfId="65" totalsRowDxfId="64"/>
    <tableColumn id="3" name="Actual Cost" totalsRowFunction="sum" dataDxfId="63" totalsRowDxfId="62"/>
    <tableColumn id="4" name="Difference" totalsRowFunction="sum" dataDxfId="61" totalsRowDxfId="60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59" dataDxfId="58" totalsRowDxfId="56" tableBorderDxfId="57">
  <autoFilter ref="B24:E31"/>
  <tableColumns count="4">
    <tableColumn id="1" name="TRANSPORTATION" totalsRowLabel="Total" dataDxfId="55" totalsRowDxfId="54"/>
    <tableColumn id="2" name="Projected Cost" totalsRowFunction="sum" dataDxfId="53" totalsRowDxfId="52"/>
    <tableColumn id="3" name="Actual Cost" totalsRowFunction="sum" dataDxfId="51" totalsRowDxfId="50"/>
    <tableColumn id="4" name="Difference" totalsRowFunction="sum" dataDxfId="49" totalsRowDxfId="48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47" dataDxfId="46" totalsRowDxfId="44" tableBorderDxfId="45">
  <autoFilter ref="G23:J29"/>
  <tableColumns count="4">
    <tableColumn id="1" name="LOANS" totalsRowLabel="Total" dataDxfId="43" totalsRowDxfId="42"/>
    <tableColumn id="2" name="Projected Cost" totalsRowFunction="sum" dataDxfId="41" totalsRowDxfId="40"/>
    <tableColumn id="3" name="Actual Cost" totalsRowFunction="sum" dataDxfId="39" totalsRowDxfId="38"/>
    <tableColumn id="4" name="Difference" totalsRowFunction="sum" dataDxfId="37" totalsRowDxfId="36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workbookViewId="0">
      <selection activeCell="B2" sqref="B2:J2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30" t="s">
        <v>45</v>
      </c>
      <c r="C2" s="30"/>
      <c r="D2" s="30"/>
      <c r="E2" s="30"/>
      <c r="F2" s="30"/>
      <c r="G2" s="30"/>
      <c r="H2" s="30"/>
      <c r="I2" s="30"/>
      <c r="J2" s="30"/>
    </row>
    <row r="3" spans="1:10" ht="8.1" customHeight="1" x14ac:dyDescent="0.2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7" t="s">
        <v>70</v>
      </c>
      <c r="C4" s="35" t="s">
        <v>3</v>
      </c>
      <c r="D4" s="36"/>
      <c r="E4" s="18">
        <v>2500</v>
      </c>
      <c r="F4" s="5"/>
      <c r="G4" s="31" t="s">
        <v>75</v>
      </c>
      <c r="H4" s="31"/>
      <c r="I4" s="31"/>
      <c r="J4" s="32">
        <f>E6-J58</f>
        <v>940</v>
      </c>
    </row>
    <row r="5" spans="1:10" ht="15.95" customHeight="1" x14ac:dyDescent="0.2">
      <c r="A5" s="2"/>
      <c r="B5" s="38"/>
      <c r="C5" s="35" t="s">
        <v>46</v>
      </c>
      <c r="D5" s="36"/>
      <c r="E5" s="18">
        <v>500</v>
      </c>
      <c r="F5" s="5"/>
      <c r="G5" s="31"/>
      <c r="H5" s="31"/>
      <c r="I5" s="31"/>
      <c r="J5" s="32"/>
    </row>
    <row r="6" spans="1:10" ht="15.95" customHeight="1" x14ac:dyDescent="0.2">
      <c r="A6" s="2"/>
      <c r="B6" s="39"/>
      <c r="C6" s="33" t="s">
        <v>47</v>
      </c>
      <c r="D6" s="34"/>
      <c r="E6" s="17">
        <f>SUM(E4:E5)</f>
        <v>3000</v>
      </c>
      <c r="F6" s="5"/>
      <c r="G6" s="31" t="s">
        <v>76</v>
      </c>
      <c r="H6" s="31"/>
      <c r="I6" s="31"/>
      <c r="J6" s="32">
        <f>E9-J60</f>
        <v>960</v>
      </c>
    </row>
    <row r="7" spans="1:10" ht="15.95" customHeight="1" x14ac:dyDescent="0.2">
      <c r="A7" s="2"/>
      <c r="B7" s="37" t="s">
        <v>69</v>
      </c>
      <c r="C7" s="35" t="s">
        <v>3</v>
      </c>
      <c r="D7" s="36"/>
      <c r="E7" s="18">
        <v>2500</v>
      </c>
      <c r="F7" s="5"/>
      <c r="G7" s="31"/>
      <c r="H7" s="31"/>
      <c r="I7" s="31"/>
      <c r="J7" s="32"/>
    </row>
    <row r="8" spans="1:10" ht="15.95" customHeight="1" x14ac:dyDescent="0.2">
      <c r="A8" s="2"/>
      <c r="B8" s="38"/>
      <c r="C8" s="35" t="s">
        <v>46</v>
      </c>
      <c r="D8" s="36"/>
      <c r="E8" s="18">
        <v>500</v>
      </c>
      <c r="F8" s="5"/>
      <c r="G8" s="31" t="s">
        <v>77</v>
      </c>
      <c r="H8" s="31"/>
      <c r="I8" s="31"/>
      <c r="J8" s="32">
        <f>J6-J4</f>
        <v>20</v>
      </c>
    </row>
    <row r="9" spans="1:10" ht="15.95" customHeight="1" x14ac:dyDescent="0.2">
      <c r="A9" s="2"/>
      <c r="B9" s="39"/>
      <c r="C9" s="33" t="s">
        <v>47</v>
      </c>
      <c r="D9" s="34"/>
      <c r="E9" s="17">
        <f>SUM(E7:E8)</f>
        <v>3000</v>
      </c>
      <c r="F9" s="5"/>
      <c r="G9" s="31"/>
      <c r="H9" s="31"/>
      <c r="I9" s="31"/>
      <c r="J9" s="32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>
        <v>1500</v>
      </c>
      <c r="D12" s="22">
        <v>1400</v>
      </c>
      <c r="E12" s="23">
        <f>Table1[Projected Cost]-Table1[Actual Cost]</f>
        <v>100</v>
      </c>
      <c r="F12" s="15"/>
      <c r="G12" s="26" t="s">
        <v>29</v>
      </c>
      <c r="H12" s="22">
        <v>0</v>
      </c>
      <c r="I12" s="22">
        <v>50</v>
      </c>
      <c r="J12" s="23">
        <f>Table2[Projected Cost]-Table2[Actual Cost]</f>
        <v>-50</v>
      </c>
    </row>
    <row r="13" spans="1:10" ht="15.75" customHeight="1" x14ac:dyDescent="0.2">
      <c r="A13" s="2"/>
      <c r="B13" s="26" t="s">
        <v>5</v>
      </c>
      <c r="C13" s="22">
        <v>60</v>
      </c>
      <c r="D13" s="22">
        <v>100</v>
      </c>
      <c r="E13" s="23">
        <f>Table1[Projected Cost]-Table1[Actual Cost]</f>
        <v>-40</v>
      </c>
      <c r="F13" s="15"/>
      <c r="G13" s="26" t="s">
        <v>30</v>
      </c>
      <c r="H13" s="22"/>
      <c r="I13" s="22"/>
      <c r="J13" s="23">
        <f>Table2[Projected Cost]-Table2[Actual Cost]</f>
        <v>0</v>
      </c>
    </row>
    <row r="14" spans="1:10" ht="15.75" customHeight="1" x14ac:dyDescent="0.2">
      <c r="A14" s="2"/>
      <c r="B14" s="26" t="s">
        <v>51</v>
      </c>
      <c r="C14" s="22">
        <v>50</v>
      </c>
      <c r="D14" s="22">
        <v>60</v>
      </c>
      <c r="E14" s="23">
        <f>Table1[Projected Cost]-Table1[Actual Cost]</f>
        <v>-10</v>
      </c>
      <c r="F14" s="15"/>
      <c r="G14" s="26" t="s">
        <v>31</v>
      </c>
      <c r="H14" s="22"/>
      <c r="I14" s="22"/>
      <c r="J14" s="23">
        <f>Table2[Projected Cost]-Table2[Actual Cost]</f>
        <v>0</v>
      </c>
    </row>
    <row r="15" spans="1:10" ht="15.75" customHeight="1" x14ac:dyDescent="0.2">
      <c r="A15" s="2"/>
      <c r="B15" s="26" t="s">
        <v>6</v>
      </c>
      <c r="C15" s="22">
        <v>200</v>
      </c>
      <c r="D15" s="22">
        <v>180</v>
      </c>
      <c r="E15" s="23">
        <f>Table1[Projected Cost]-Table1[Actual Cost]</f>
        <v>20</v>
      </c>
      <c r="F15" s="15"/>
      <c r="G15" s="26" t="s">
        <v>32</v>
      </c>
      <c r="H15" s="22"/>
      <c r="I15" s="22"/>
      <c r="J15" s="23">
        <f>Table2[Projected Cost]-Table2[Actual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Table1[Projected Cost]-Table1[Actual Cost]</f>
        <v>0</v>
      </c>
      <c r="F16" s="15"/>
      <c r="G16" s="26" t="s">
        <v>53</v>
      </c>
      <c r="H16" s="22"/>
      <c r="I16" s="22"/>
      <c r="J16" s="23">
        <f>Table2[Projected Cost]-Table2[Actual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Table1[Projected Cost]-Table1[Actual Cost]</f>
        <v>0</v>
      </c>
      <c r="F17" s="15"/>
      <c r="G17" s="26" t="s">
        <v>33</v>
      </c>
      <c r="H17" s="22"/>
      <c r="I17" s="22"/>
      <c r="J17" s="23">
        <f>Table2[Projected Cost]-Table2[Actual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Table1[Projected Cost]-Table1[Actual Cost]</f>
        <v>0</v>
      </c>
      <c r="F18" s="15"/>
      <c r="G18" s="26" t="s">
        <v>12</v>
      </c>
      <c r="H18" s="22"/>
      <c r="I18" s="22"/>
      <c r="J18" s="23">
        <f>Table2[Projected Cost]-Table2[Actual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Table1[Projected Cost]-Table1[Actual Cost]</f>
        <v>0</v>
      </c>
      <c r="F19" s="15"/>
      <c r="G19" s="26" t="s">
        <v>12</v>
      </c>
      <c r="H19" s="22"/>
      <c r="I19" s="22"/>
      <c r="J19" s="23">
        <f>Table2[Projected Cost]-Table2[Actual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Table1[Projected Cost]-Table1[Actual Cost]</f>
        <v>0</v>
      </c>
      <c r="F20" s="15"/>
      <c r="G20" s="26" t="s">
        <v>12</v>
      </c>
      <c r="H20" s="22"/>
      <c r="I20" s="22"/>
      <c r="J20" s="23">
        <f>Table2[Projected Cost]-Table2[Actual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Table1[Projected Cost]-Table1[Actual Cost]</f>
        <v>0</v>
      </c>
      <c r="F21" s="15"/>
      <c r="G21" s="19" t="s">
        <v>74</v>
      </c>
      <c r="H21" s="24">
        <f>SUBTOTAL(109,Table2[Projected Cost])</f>
        <v>0</v>
      </c>
      <c r="I21" s="22">
        <f>SUBTOTAL(109,Table2[Actual Cost])</f>
        <v>50</v>
      </c>
      <c r="J21" s="25">
        <f>SUBTOTAL(109,Table2[Difference])</f>
        <v>-50</v>
      </c>
    </row>
    <row r="22" spans="1:10" ht="15.75" customHeight="1" x14ac:dyDescent="0.2">
      <c r="A22" s="2"/>
      <c r="B22" s="19" t="s">
        <v>74</v>
      </c>
      <c r="C22" s="22">
        <f>SUBTOTAL(109,Table1[Projected Cost])</f>
        <v>1810</v>
      </c>
      <c r="D22" s="22">
        <f>SUBTOTAL(109,Table1[Actual Cost])</f>
        <v>1740</v>
      </c>
      <c r="E22" s="25">
        <f>SUBTOTAL(109,Table1[Difference])</f>
        <v>70</v>
      </c>
      <c r="F22" s="15"/>
      <c r="G22" s="28"/>
      <c r="H22" s="28"/>
      <c r="I22" s="28"/>
      <c r="J22" s="28"/>
    </row>
    <row r="23" spans="1:10" ht="15.75" customHeight="1" x14ac:dyDescent="0.2">
      <c r="A23" s="2"/>
      <c r="B23" s="27"/>
      <c r="C23" s="27"/>
      <c r="D23" s="27"/>
      <c r="E23" s="27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Table8[Projected Cost]-Table8[Actual Cost]</f>
        <v>0</v>
      </c>
    </row>
    <row r="25" spans="1:10" ht="15.75" customHeight="1" x14ac:dyDescent="0.2">
      <c r="A25" s="2"/>
      <c r="B25" s="26" t="s">
        <v>52</v>
      </c>
      <c r="C25" s="22">
        <v>250</v>
      </c>
      <c r="D25" s="22">
        <v>250</v>
      </c>
      <c r="E25" s="23">
        <f>Table3[Projected Cost]-Table3[Actual Cost]</f>
        <v>0</v>
      </c>
      <c r="F25" s="15"/>
      <c r="G25" s="26" t="s">
        <v>44</v>
      </c>
      <c r="H25" s="22"/>
      <c r="I25" s="22"/>
      <c r="J25" s="23">
        <f>Table8[Projected Cost]-Table8[Actual Cost]</f>
        <v>0</v>
      </c>
    </row>
    <row r="26" spans="1:10" ht="15.75" customHeight="1" x14ac:dyDescent="0.2">
      <c r="A26" s="2"/>
      <c r="B26" s="26" t="s">
        <v>50</v>
      </c>
      <c r="C26" s="22"/>
      <c r="D26" s="22"/>
      <c r="E26" s="23">
        <f>Table3[Projected Cost]-Table3[Actual Cost]</f>
        <v>0</v>
      </c>
      <c r="F26" s="15"/>
      <c r="G26" s="26" t="s">
        <v>54</v>
      </c>
      <c r="H26" s="22"/>
      <c r="I26" s="22"/>
      <c r="J26" s="23">
        <f>Table8[Projected Cost]-Table8[Actual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Table3[Projected Cost]-Table3[Actual Cost]</f>
        <v>0</v>
      </c>
      <c r="F27" s="15"/>
      <c r="G27" s="26" t="s">
        <v>54</v>
      </c>
      <c r="H27" s="22"/>
      <c r="I27" s="22"/>
      <c r="J27" s="23">
        <f>Table8[Projected Cost]-Table8[Actual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Table3[Projected Cost]-Table3[Actual Cost]</f>
        <v>0</v>
      </c>
      <c r="F28" s="15"/>
      <c r="G28" s="26" t="s">
        <v>54</v>
      </c>
      <c r="H28" s="22"/>
      <c r="I28" s="22"/>
      <c r="J28" s="23">
        <f>Table8[Projected Cost]-Table8[Actual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Table3[Projected Cost]-Table3[Actual Cost]</f>
        <v>0</v>
      </c>
      <c r="F29" s="15"/>
      <c r="G29" s="26" t="s">
        <v>12</v>
      </c>
      <c r="H29" s="22"/>
      <c r="I29" s="22"/>
      <c r="J29" s="23">
        <f>Table8[Projected Cost]-Table8[Actual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Table3[Projected Cost]-Table3[Actual Cost]</f>
        <v>0</v>
      </c>
      <c r="F30" s="15"/>
      <c r="G30" s="19" t="s">
        <v>74</v>
      </c>
      <c r="H30" s="22">
        <f>SUBTOTAL(109,Table8[Projected Cost])</f>
        <v>0</v>
      </c>
      <c r="I30" s="22">
        <f>SUBTOTAL(109,Table8[Actual Cost])</f>
        <v>0</v>
      </c>
      <c r="J30" s="25">
        <f>SUBTOTAL(109,Table8[Difference])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Table3[Projected Cost]-Table3[Actual Cost]</f>
        <v>0</v>
      </c>
      <c r="F31" s="15"/>
      <c r="G31" s="27"/>
      <c r="H31" s="27"/>
      <c r="I31" s="27"/>
      <c r="J31" s="27"/>
    </row>
    <row r="32" spans="1:10" ht="15.75" customHeight="1" x14ac:dyDescent="0.2">
      <c r="A32" s="2"/>
      <c r="B32" s="19" t="s">
        <v>74</v>
      </c>
      <c r="C32" s="22">
        <f>SUBTOTAL(109,Table3[Projected Cost])</f>
        <v>250</v>
      </c>
      <c r="D32" s="22">
        <f>SUBTOTAL(109,Table3[Actual Cost])</f>
        <v>250</v>
      </c>
      <c r="E32" s="25">
        <f>SUBTOTAL(109,Table3[Difference])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27"/>
      <c r="C33" s="27"/>
      <c r="D33" s="27"/>
      <c r="E33" s="27"/>
      <c r="F33" s="15"/>
      <c r="G33" s="26" t="s">
        <v>36</v>
      </c>
      <c r="H33" s="22"/>
      <c r="I33" s="22"/>
      <c r="J33" s="23">
        <f>Table9[Projected Cost]-Table9[Actual Cost]</f>
        <v>0</v>
      </c>
    </row>
    <row r="34" spans="1:10" ht="15.75" customHeight="1" x14ac:dyDescent="0.2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Table9[Projected Cost]-Table9[Actual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Table4[Projected Cost]-Table4[Actual Cost]</f>
        <v>0</v>
      </c>
      <c r="F35" s="15"/>
      <c r="G35" s="26" t="s">
        <v>38</v>
      </c>
      <c r="H35" s="22"/>
      <c r="I35" s="22"/>
      <c r="J35" s="23">
        <f>Table9[Projected Cost]-Table9[Actual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Table4[Projected Cost]-Table4[Actual Cost]</f>
        <v>0</v>
      </c>
      <c r="F36" s="15"/>
      <c r="G36" s="26" t="s">
        <v>12</v>
      </c>
      <c r="H36" s="22"/>
      <c r="I36" s="22"/>
      <c r="J36" s="23">
        <f>Table9[Projected Cost]-Table9[Actual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Table4[Projected Cost]-Table4[Actual Cost]</f>
        <v>0</v>
      </c>
      <c r="F37" s="15"/>
      <c r="G37" s="19" t="s">
        <v>74</v>
      </c>
      <c r="H37" s="22">
        <f>SUBTOTAL(109,Table9[Projected Cost])</f>
        <v>0</v>
      </c>
      <c r="I37" s="22">
        <f>SUBTOTAL(109,Table9[Actual Cost])</f>
        <v>0</v>
      </c>
      <c r="J37" s="25">
        <f>SUBTOTAL(109,Table9[Difference])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Table4[Projected Cost]-Table4[Actual Cost]</f>
        <v>0</v>
      </c>
      <c r="F38" s="15"/>
      <c r="G38" s="27"/>
      <c r="H38" s="27"/>
      <c r="I38" s="27"/>
      <c r="J38" s="27"/>
    </row>
    <row r="39" spans="1:10" ht="15.75" customHeight="1" x14ac:dyDescent="0.2">
      <c r="A39" s="2"/>
      <c r="B39" s="19" t="s">
        <v>74</v>
      </c>
      <c r="C39" s="22">
        <f>SUBTOTAL(109,Table4[Projected Cost])</f>
        <v>0</v>
      </c>
      <c r="D39" s="22">
        <f>SUBTOTAL(109,Table4[Actual Cost])</f>
        <v>0</v>
      </c>
      <c r="E39" s="25">
        <f>SUBTOTAL(109,Table4[Difference])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27"/>
      <c r="C40" s="27"/>
      <c r="D40" s="27"/>
      <c r="E40" s="27"/>
      <c r="F40" s="15"/>
      <c r="G40" s="26" t="s">
        <v>55</v>
      </c>
      <c r="H40" s="22"/>
      <c r="I40" s="22"/>
      <c r="J40" s="23">
        <f>Table10[Projected Cost]-Table10[Actual Cost]</f>
        <v>0</v>
      </c>
    </row>
    <row r="41" spans="1:10" ht="15.75" customHeight="1" x14ac:dyDescent="0.2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Table10[Projected Cost]-Table10[Actual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Table5[Projected Cost]-Table5[Actual Cost]</f>
        <v>0</v>
      </c>
      <c r="F42" s="15"/>
      <c r="G42" s="26" t="s">
        <v>12</v>
      </c>
      <c r="H42" s="22"/>
      <c r="I42" s="22"/>
      <c r="J42" s="23">
        <f>Table10[Projected Cost]-Table10[Actual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Table5[Projected Cost]-Table5[Actual Cost]</f>
        <v>0</v>
      </c>
      <c r="F43" s="15"/>
      <c r="G43" s="19" t="s">
        <v>74</v>
      </c>
      <c r="H43" s="22">
        <f>SUBTOTAL(109,Table10[Projected Cost])</f>
        <v>0</v>
      </c>
      <c r="I43" s="22">
        <f>SUBTOTAL(109,Table10[Actual Cost])</f>
        <v>0</v>
      </c>
      <c r="J43" s="25">
        <f>SUBTOTAL(109,Table10[Difference])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Table5[Projected Cost]-Table5[Actual Cost]</f>
        <v>0</v>
      </c>
      <c r="F44" s="15"/>
      <c r="G44" s="27"/>
      <c r="H44" s="27"/>
      <c r="I44" s="27"/>
      <c r="J44" s="27"/>
    </row>
    <row r="45" spans="1:10" ht="15.75" customHeight="1" x14ac:dyDescent="0.2">
      <c r="A45" s="2"/>
      <c r="B45" s="19" t="s">
        <v>74</v>
      </c>
      <c r="C45" s="22">
        <f>SUBTOTAL(109,Table5[Projected Cost])</f>
        <v>0</v>
      </c>
      <c r="D45" s="22">
        <f>SUBTOTAL(109,Table5[Actual Cost])</f>
        <v>0</v>
      </c>
      <c r="E45" s="25">
        <f>SUBTOTAL(109,Table5[Difference])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27"/>
      <c r="C46" s="27"/>
      <c r="D46" s="27"/>
      <c r="E46" s="27"/>
      <c r="F46" s="15"/>
      <c r="G46" s="26" t="s">
        <v>39</v>
      </c>
      <c r="H46" s="22"/>
      <c r="I46" s="22"/>
      <c r="J46" s="23">
        <f>Table11[Projected Cost]-Table11[Actual Cost]</f>
        <v>0</v>
      </c>
    </row>
    <row r="47" spans="1:10" ht="15.75" customHeight="1" x14ac:dyDescent="0.2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Table11[Projected Cost]-Table11[Actual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Table6[Projected Cost]-Table6[Actual Cost]</f>
        <v>0</v>
      </c>
      <c r="F48" s="15"/>
      <c r="G48" s="26" t="s">
        <v>48</v>
      </c>
      <c r="H48" s="22"/>
      <c r="I48" s="22"/>
      <c r="J48" s="23">
        <f>Table11[Projected Cost]-Table11[Actual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Table6[Projected Cost]-Table6[Actual Cost]</f>
        <v>0</v>
      </c>
      <c r="F49" s="15"/>
      <c r="G49" s="19" t="s">
        <v>74</v>
      </c>
      <c r="H49" s="22">
        <f>SUBTOTAL(109,Table11[Projected Cost])</f>
        <v>0</v>
      </c>
      <c r="I49" s="22">
        <f>SUBTOTAL(109,Table11[Actual Cost])</f>
        <v>0</v>
      </c>
      <c r="J49" s="25">
        <f>SUBTOTAL(109,Table11[Difference])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Table6[Projected Cost]-Table6[Actual Cost]</f>
        <v>0</v>
      </c>
      <c r="F50" s="15"/>
      <c r="G50" s="27"/>
      <c r="H50" s="27"/>
      <c r="I50" s="27"/>
      <c r="J50" s="27"/>
    </row>
    <row r="51" spans="1:10" ht="15.75" customHeight="1" x14ac:dyDescent="0.2">
      <c r="A51" s="2"/>
      <c r="B51" s="26" t="s">
        <v>22</v>
      </c>
      <c r="C51" s="22"/>
      <c r="D51" s="22"/>
      <c r="E51" s="23">
        <f>Table6[Projected Cost]-Table6[Actual Cost]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Table6[Projected Cost]-Table6[Actual Cost]</f>
        <v>0</v>
      </c>
      <c r="F52" s="15"/>
      <c r="G52" s="26" t="s">
        <v>42</v>
      </c>
      <c r="H52" s="22"/>
      <c r="I52" s="22"/>
      <c r="J52" s="23">
        <f>Table12[Projected Cost]-Table12[Actual Cost]</f>
        <v>0</v>
      </c>
    </row>
    <row r="53" spans="1:10" ht="15.75" customHeight="1" x14ac:dyDescent="0.2">
      <c r="A53" s="2"/>
      <c r="B53" s="19" t="s">
        <v>74</v>
      </c>
      <c r="C53" s="22">
        <f>SUBTOTAL(109,Table6[Projected Cost])</f>
        <v>0</v>
      </c>
      <c r="D53" s="22">
        <f>SUBTOTAL(109,Table6[Actual Cost])</f>
        <v>0</v>
      </c>
      <c r="E53" s="25">
        <f>SUBTOTAL(109,Table6[Difference])</f>
        <v>0</v>
      </c>
      <c r="F53" s="15"/>
      <c r="G53" s="26" t="s">
        <v>43</v>
      </c>
      <c r="H53" s="22"/>
      <c r="I53" s="22"/>
      <c r="J53" s="23">
        <f>Table12[Projected Cost]-Table12[Actual Cost]</f>
        <v>0</v>
      </c>
    </row>
    <row r="54" spans="1:10" ht="15.75" customHeight="1" x14ac:dyDescent="0.2">
      <c r="A54" s="2"/>
      <c r="B54" s="27"/>
      <c r="C54" s="27"/>
      <c r="D54" s="27"/>
      <c r="E54" s="27"/>
      <c r="F54" s="15"/>
      <c r="G54" s="26" t="s">
        <v>49</v>
      </c>
      <c r="H54" s="22"/>
      <c r="I54" s="22"/>
      <c r="J54" s="23">
        <f>Table12[Projected Cost]-Table12[Actual Cost]</f>
        <v>0</v>
      </c>
    </row>
    <row r="55" spans="1:10" ht="15.75" customHeight="1" x14ac:dyDescent="0.2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Table12[Projected Cost]-Table12[Actual Cost]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Table7[Projected Cost]-Table7[Actual Cost]</f>
        <v>0</v>
      </c>
      <c r="F56" s="15"/>
      <c r="G56" s="19" t="s">
        <v>74</v>
      </c>
      <c r="H56" s="22">
        <f>SUBTOTAL(109,Table12[Projected Cost])</f>
        <v>0</v>
      </c>
      <c r="I56" s="22">
        <f>SUBTOTAL(109,Table12[Actual Cost])</f>
        <v>0</v>
      </c>
      <c r="J56" s="25">
        <f>SUBTOTAL(109,Table12[Difference])</f>
        <v>0</v>
      </c>
    </row>
    <row r="57" spans="1:10" ht="15.75" customHeight="1" x14ac:dyDescent="0.2">
      <c r="A57" s="2"/>
      <c r="B57" s="26" t="s">
        <v>26</v>
      </c>
      <c r="C57" s="22"/>
      <c r="D57" s="22"/>
      <c r="E57" s="23">
        <f>Table7[Projected Cost]-Table7[Actual Cost]</f>
        <v>0</v>
      </c>
      <c r="F57" s="14"/>
      <c r="G57" s="29"/>
      <c r="H57" s="29"/>
      <c r="I57" s="29"/>
      <c r="J57" s="29"/>
    </row>
    <row r="58" spans="1:10" ht="15.75" customHeight="1" x14ac:dyDescent="0.2">
      <c r="A58" s="2"/>
      <c r="B58" s="26" t="s">
        <v>25</v>
      </c>
      <c r="C58" s="22"/>
      <c r="D58" s="22"/>
      <c r="E58" s="23">
        <f>Table7[Projected Cost]-Table7[Actual Cost]</f>
        <v>0</v>
      </c>
      <c r="F58" s="14"/>
      <c r="G58" s="31" t="s">
        <v>71</v>
      </c>
      <c r="H58" s="31"/>
      <c r="I58" s="31"/>
      <c r="J58" s="32">
        <f>SUM(C22,C32,C39,C45,C53,C63,H21,H30,H37,H43,H49,H56)</f>
        <v>2060</v>
      </c>
    </row>
    <row r="59" spans="1:10" ht="15.75" customHeight="1" x14ac:dyDescent="0.2">
      <c r="A59" s="2"/>
      <c r="B59" s="26" t="s">
        <v>34</v>
      </c>
      <c r="C59" s="22"/>
      <c r="D59" s="22"/>
      <c r="E59" s="23">
        <f>Table7[Projected Cost]-Table7[Actual Cost]</f>
        <v>0</v>
      </c>
      <c r="F59" s="14"/>
      <c r="G59" s="31"/>
      <c r="H59" s="31"/>
      <c r="I59" s="31"/>
      <c r="J59" s="32"/>
    </row>
    <row r="60" spans="1:10" ht="15.75" customHeight="1" x14ac:dyDescent="0.2">
      <c r="A60" s="2"/>
      <c r="B60" s="26" t="s">
        <v>27</v>
      </c>
      <c r="C60" s="22"/>
      <c r="D60" s="22"/>
      <c r="E60" s="23">
        <f>Table7[Projected Cost]-Table7[Actual Cost]</f>
        <v>0</v>
      </c>
      <c r="F60" s="14"/>
      <c r="G60" s="31" t="s">
        <v>72</v>
      </c>
      <c r="H60" s="31"/>
      <c r="I60" s="31"/>
      <c r="J60" s="32">
        <f>SUM(D22,D32,D39,D45,D53,D63,I21,I30,I37,I43,I49,I56)</f>
        <v>2040</v>
      </c>
    </row>
    <row r="61" spans="1:10" ht="15.75" customHeight="1" x14ac:dyDescent="0.2">
      <c r="A61" s="2"/>
      <c r="B61" s="26" t="s">
        <v>41</v>
      </c>
      <c r="C61" s="22"/>
      <c r="D61" s="22"/>
      <c r="E61" s="23">
        <f>Table7[Projected Cost]-Table7[Actual Cost]</f>
        <v>0</v>
      </c>
      <c r="F61" s="14"/>
      <c r="G61" s="31"/>
      <c r="H61" s="31"/>
      <c r="I61" s="31"/>
      <c r="J61" s="32"/>
    </row>
    <row r="62" spans="1:10" ht="15.75" customHeight="1" x14ac:dyDescent="0.2">
      <c r="A62" s="2"/>
      <c r="B62" s="26" t="s">
        <v>12</v>
      </c>
      <c r="C62" s="22"/>
      <c r="D62" s="22"/>
      <c r="E62" s="23">
        <f>Table7[Projected Cost]-Table7[Actual Cost]</f>
        <v>0</v>
      </c>
      <c r="F62" s="14"/>
      <c r="G62" s="31" t="s">
        <v>73</v>
      </c>
      <c r="H62" s="31"/>
      <c r="I62" s="31"/>
      <c r="J62" s="32">
        <f>SUM(E22,E32,E39,E45,E53,E63,J21,J30,J37,J43,J49,J56)</f>
        <v>20</v>
      </c>
    </row>
    <row r="63" spans="1:10" ht="15.75" customHeight="1" x14ac:dyDescent="0.2">
      <c r="A63" s="2"/>
      <c r="B63" s="19" t="s">
        <v>74</v>
      </c>
      <c r="C63" s="22">
        <f>SUBTOTAL(109,Table7[Projected Cost])</f>
        <v>0</v>
      </c>
      <c r="D63" s="22">
        <f>SUBTOTAL(109,Table7[Actual Cost])</f>
        <v>0</v>
      </c>
      <c r="E63" s="25">
        <f>SUBTOTAL(109,Table7[Difference])</f>
        <v>0</v>
      </c>
      <c r="F63" s="14"/>
      <c r="G63" s="31"/>
      <c r="H63" s="31"/>
      <c r="I63" s="31"/>
      <c r="J63" s="32"/>
    </row>
    <row r="64" spans="1:10" ht="15.75" customHeight="1" x14ac:dyDescent="0.2"/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Kumiko Ehrmantraut</dc:creator>
  <cp:keywords/>
  <cp:lastModifiedBy>Kumiko Ehrmantraut</cp:lastModifiedBy>
  <dcterms:created xsi:type="dcterms:W3CDTF">2016-02-19T00:08:43Z</dcterms:created>
  <dcterms:modified xsi:type="dcterms:W3CDTF">2016-02-19T00:08:44Z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